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 - PARTICULAR_ATUAL\4 - SITE\3 - Seguros\"/>
    </mc:Choice>
  </mc:AlternateContent>
  <bookViews>
    <workbookView xWindow="0" yWindow="0" windowWidth="19200" windowHeight="11370"/>
  </bookViews>
  <sheets>
    <sheet name="Mkt Share 2017" sheetId="5" r:id="rId1"/>
    <sheet name="PR_SIN_2017" sheetId="4" r:id="rId2"/>
    <sheet name="Conceitos-Campos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18" i="5" l="1"/>
  <c r="D18" i="5" s="1"/>
  <c r="D10" i="5" l="1"/>
  <c r="D11" i="5"/>
  <c r="D12" i="5"/>
  <c r="D5" i="5"/>
  <c r="D13" i="5"/>
  <c r="D6" i="5"/>
  <c r="D14" i="5"/>
  <c r="D7" i="5"/>
  <c r="D15" i="5"/>
  <c r="D8" i="5"/>
  <c r="D16" i="5"/>
  <c r="D9" i="5"/>
  <c r="D17" i="5"/>
  <c r="D4" i="5"/>
</calcChain>
</file>

<file path=xl/sharedStrings.xml><?xml version="1.0" encoding="utf-8"?>
<sst xmlns="http://schemas.openxmlformats.org/spreadsheetml/2006/main" count="122" uniqueCount="108">
  <si>
    <t>Superintendência de Seguros Privados - SUSEP</t>
  </si>
  <si>
    <t>Opção escolhida: Seguros: Prêmios e Sinistros</t>
  </si>
  <si>
    <t>Código SUSEP</t>
  </si>
  <si>
    <t>Empresa</t>
  </si>
  <si>
    <t>Prêmio Direto ¹</t>
  </si>
  <si>
    <t>Prêmio Emitido (Reg. Capitalização) ³</t>
  </si>
  <si>
    <t>Prêmio Seguros ¹</t>
  </si>
  <si>
    <t>Prêmio Retido ²</t>
  </si>
  <si>
    <t>Prêmio Emitido ³</t>
  </si>
  <si>
    <t>Prêmio Ganho ¹</t>
  </si>
  <si>
    <t>Despesa com Resseguro ³</t>
  </si>
  <si>
    <t>Sinistro de Seguros ²</t>
  </si>
  <si>
    <t>Sinistro Retido ²</t>
  </si>
  <si>
    <t>Sinistro Ocorrido ³</t>
  </si>
  <si>
    <t>Receita com Resseguro ³</t>
  </si>
  <si>
    <t>Sinistro Ocorridos (Cap) ³</t>
  </si>
  <si>
    <t>Recuperação de Sinistros Ocorridos (Cap) ³</t>
  </si>
  <si>
    <t>Despesa Comercial</t>
  </si>
  <si>
    <t>Sinistralidade ¹</t>
  </si>
  <si>
    <t>RVNE ³</t>
  </si>
  <si>
    <t>Convênio DPVAT ³</t>
  </si>
  <si>
    <t>Consórcios e Fundos ³</t>
  </si>
  <si>
    <t>08737</t>
  </si>
  <si>
    <t>AIG SEGUROS BRASIL S.A.</t>
  </si>
  <si>
    <t>05819</t>
  </si>
  <si>
    <t>AMERICAN LIFE COMPANHIA DE SEGUROS</t>
  </si>
  <si>
    <t>02143</t>
  </si>
  <si>
    <t>ASSURANT SEGURADORA S.A.</t>
  </si>
  <si>
    <t>05533</t>
  </si>
  <si>
    <t>ATLÂNTICA COMPANHIA DE SEGUROS</t>
  </si>
  <si>
    <t>02852</t>
  </si>
  <si>
    <t>AXA SEGUROS S.A.</t>
  </si>
  <si>
    <t>05312</t>
  </si>
  <si>
    <t>BRADESCO AUTO/RE COMPANHIA DE SEGUROS</t>
  </si>
  <si>
    <t>05444</t>
  </si>
  <si>
    <t>BRADESCO SEGUROS S.A</t>
  </si>
  <si>
    <t>05631</t>
  </si>
  <si>
    <t>CAIXA SEGURADORA S.A.</t>
  </si>
  <si>
    <t>02933</t>
  </si>
  <si>
    <t>CARDIF DO BRASIL SEGUROS E GARANTIAS S.A.</t>
  </si>
  <si>
    <t>05011</t>
  </si>
  <si>
    <t>CHUBB DO BRASIL CIA DE SEGUROS</t>
  </si>
  <si>
    <t>06513</t>
  </si>
  <si>
    <t>05690</t>
  </si>
  <si>
    <t>COMPANHIA EXCELSIOR DE SEGUROS</t>
  </si>
  <si>
    <t>05908</t>
  </si>
  <si>
    <t>GENERALI BRASIL SEGUROS S.A.</t>
  </si>
  <si>
    <t>01571</t>
  </si>
  <si>
    <t>HDI GLOBAL SEGUROS S.A.</t>
  </si>
  <si>
    <t>06572</t>
  </si>
  <si>
    <t>HDI SEGUROS S.A.</t>
  </si>
  <si>
    <t>05843</t>
  </si>
  <si>
    <t>INDIANA SEGUROS S.A.</t>
  </si>
  <si>
    <t>03182</t>
  </si>
  <si>
    <t>ITAU SEGUROS DE AUTO E RESIDÊNCIA</t>
  </si>
  <si>
    <t>05321</t>
  </si>
  <si>
    <t>ITAU SEGUROS S.A.</t>
  </si>
  <si>
    <t>05185</t>
  </si>
  <si>
    <t>LIBERTY SEGUROS S.A.</t>
  </si>
  <si>
    <t>02062</t>
  </si>
  <si>
    <t>LUIZASEG SEGUROS S.A.</t>
  </si>
  <si>
    <t>06238</t>
  </si>
  <si>
    <t>MAPFRE SEGUROS GERAIS S.A.</t>
  </si>
  <si>
    <t>06653</t>
  </si>
  <si>
    <t>PAN SEGUROS S.A.</t>
  </si>
  <si>
    <t>05886</t>
  </si>
  <si>
    <t>PORTO SEGURO CIA DE SEGUROS GERAIS</t>
  </si>
  <si>
    <t>05941</t>
  </si>
  <si>
    <t>QBE BRASIL SEGUROS S.A.</t>
  </si>
  <si>
    <t>06751</t>
  </si>
  <si>
    <t>SEGUROS SURA S.A.</t>
  </si>
  <si>
    <t>05720</t>
  </si>
  <si>
    <t>SOMPO SEGUROS S.A.</t>
  </si>
  <si>
    <t>04928</t>
  </si>
  <si>
    <t>STARR INTERNATIONAL BRASIL SEGURADORA S.A.</t>
  </si>
  <si>
    <t>06190</t>
  </si>
  <si>
    <t>TOKIO MARINE SEGURADORA S.A.</t>
  </si>
  <si>
    <t>06530</t>
  </si>
  <si>
    <t>VIRGINIA SURETY COMPANHIA DE SEGUROS DO BRASIL</t>
  </si>
  <si>
    <t>05495</t>
  </si>
  <si>
    <t>ZURICH MINAS BRASIL SEGUROS S/A</t>
  </si>
  <si>
    <t>Totais</t>
  </si>
  <si>
    <t>Empresas selecionadas</t>
  </si>
  <si>
    <t>Todas</t>
  </si>
  <si>
    <t>Ramos selecionados</t>
  </si>
  <si>
    <t>Período de</t>
  </si>
  <si>
    <t>Período até</t>
  </si>
  <si>
    <t>A PARTIR DE DEZ/2013 OS VALORES SOFRERAM MUDANCAS NO SEU CONCEITO PARA COMPATIBILIZACAO COM O PLANO DE CONTAS , VERIFICAR CIRCULAR 483/2014 SUSEP.</t>
  </si>
  <si>
    <t>1 - VALORES SOFRERAM MUDANCAS DE CONCEITO</t>
  </si>
  <si>
    <t>2 - VALORES DESCONTINUADOS</t>
  </si>
  <si>
    <t>3 - VALORES INCORPORADOS</t>
  </si>
  <si>
    <t>Glossário:</t>
  </si>
  <si>
    <t>Prêmio Direto: Passou a não contemplar : RVNE (Riscos Vigentes mas não Emitidos), Premio cedido a consórcios e fundos e Convênio DPVAT</t>
  </si>
  <si>
    <r>
      <t xml:space="preserve">Prêmio Seguros: </t>
    </r>
    <r>
      <rPr>
        <sz val="14"/>
        <color rgb="FF1F497D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Prêmio Direto + Cosseguro Aceito – Cosseguro Cedido + RVNE + Convênio DPVAT</t>
    </r>
  </si>
  <si>
    <t>Prêmio Emitido : Bruto de Resseguro sendo = Prêmio Seguros + Retrocessões Aceitas + Recuperação de Custo Inicial de Contratação -  Premio Cedido  a  Consórcios e Fundos.</t>
  </si>
  <si>
    <t>Prêmio Emitido (Regime de Capitalização):  São os Prêmios em regime de capitalização (VGBL,Dotal...) .</t>
  </si>
  <si>
    <t>Prêmio Ganho:  Passou a ser bruto de Resseguro sendo =  Prêmio Emitido + Variação das Provisões Técnicas.</t>
  </si>
  <si>
    <t>Sinistros Ocorridos:  Bruto de resseguro sendo = Sinistros Avisados + Despesas + Parcela de Cosseguro Aceito – Parcela de Cosseguro Cedido  - Salvados e Ressarcimentos + Serviços de Assistência + Variação das provisões  Técnicas.</t>
  </si>
  <si>
    <t>Os campos sinistros ocorridos em regime de capitalização e recuperação de sinistros ocorridos em regime de capitalização, incorporaram os conceitos dos campos despesas com benefícios e recuperação de despesas com benefícios  respectivamente.</t>
  </si>
  <si>
    <t>ANO</t>
  </si>
  <si>
    <t>Fonte: Sistema de Estatísticas da SUSEP (SES) - www.susep.gov.br</t>
  </si>
  <si>
    <t>MKT SHARE %</t>
  </si>
  <si>
    <t>CHUBB SEGUROS BRASIL S.A.</t>
  </si>
  <si>
    <t>02950</t>
  </si>
  <si>
    <t>SANCOR SEGUROS DO BRASIL S.A.</t>
  </si>
  <si>
    <t>MARKET SHARE EM 2017 - PRÊMIO DIRETO  (não inclui prêmios de capitalização)</t>
  </si>
  <si>
    <t>2017 - Em R$ mil</t>
  </si>
  <si>
    <t>TOTAL EM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</si>
</sst>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 ;[Red]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1F497D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i/>
      <sz val="11"/>
      <color theme="1"/>
      <name val="Arial"/>
      <family val="2"/>
    </font>
    <font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5E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21" fillId="0" borderId="0" xfId="0" applyFont="1"/>
    <xf numFmtId="0" fontId="0" fillId="0" borderId="0" xfId="0" applyFill="1"/>
    <xf numFmtId="0" fontId="20" fillId="0" borderId="0" xfId="0" applyFont="1"/>
    <xf numFmtId="0" fontId="19" fillId="0" borderId="15" xfId="0" applyFont="1" applyFill="1" applyBorder="1" applyAlignment="1">
      <alignment horizontal="right" wrapText="1"/>
    </xf>
    <xf numFmtId="4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right" wrapText="1"/>
    </xf>
    <xf numFmtId="3" fontId="19" fillId="0" borderId="10" xfId="0" applyNumberFormat="1" applyFont="1" applyFill="1" applyBorder="1" applyAlignment="1">
      <alignment horizontal="right" wrapText="1"/>
    </xf>
    <xf numFmtId="164" fontId="24" fillId="0" borderId="0" xfId="1" applyNumberFormat="1" applyFont="1" applyBorder="1" applyAlignment="1">
      <alignment horizontal="center"/>
    </xf>
    <xf numFmtId="0" fontId="23" fillId="0" borderId="0" xfId="0" applyFont="1"/>
    <xf numFmtId="0" fontId="19" fillId="0" borderId="10" xfId="0" applyFont="1" applyFill="1" applyBorder="1" applyAlignment="1">
      <alignment horizontal="left" wrapText="1"/>
    </xf>
    <xf numFmtId="49" fontId="19" fillId="0" borderId="14" xfId="0" applyNumberFormat="1" applyFont="1" applyFill="1" applyBorder="1" applyAlignment="1">
      <alignment horizontal="left" wrapText="1"/>
    </xf>
    <xf numFmtId="0" fontId="0" fillId="0" borderId="0" xfId="0"/>
    <xf numFmtId="0" fontId="16" fillId="0" borderId="0" xfId="0" applyFont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wrapText="1"/>
    </xf>
    <xf numFmtId="0" fontId="18" fillId="33" borderId="17" xfId="0" applyFont="1" applyFill="1" applyBorder="1" applyAlignment="1">
      <alignment horizontal="center" wrapText="1"/>
    </xf>
    <xf numFmtId="3" fontId="18" fillId="33" borderId="17" xfId="0" applyNumberFormat="1" applyFont="1" applyFill="1" applyBorder="1" applyAlignment="1">
      <alignment horizontal="right" wrapText="1"/>
    </xf>
    <xf numFmtId="0" fontId="0" fillId="0" borderId="10" xfId="0" applyBorder="1" applyAlignment="1">
      <alignment wrapText="1"/>
    </xf>
    <xf numFmtId="9" fontId="25" fillId="0" borderId="0" xfId="1" applyFont="1" applyBorder="1" applyAlignment="1">
      <alignment horizontal="center"/>
    </xf>
    <xf numFmtId="0" fontId="26" fillId="0" borderId="0" xfId="0" applyFont="1"/>
    <xf numFmtId="0" fontId="23" fillId="0" borderId="18" xfId="0" applyFont="1" applyBorder="1"/>
    <xf numFmtId="0" fontId="23" fillId="0" borderId="18" xfId="0" applyFont="1" applyBorder="1" applyAlignment="1">
      <alignment horizontal="center"/>
    </xf>
    <xf numFmtId="3" fontId="27" fillId="0" borderId="18" xfId="0" applyNumberFormat="1" applyFont="1" applyBorder="1"/>
    <xf numFmtId="9" fontId="27" fillId="0" borderId="18" xfId="1" applyFont="1" applyBorder="1" applyAlignment="1">
      <alignment horizontal="center"/>
    </xf>
    <xf numFmtId="3" fontId="23" fillId="0" borderId="18" xfId="0" applyNumberFormat="1" applyFont="1" applyBorder="1"/>
    <xf numFmtId="9" fontId="23" fillId="0" borderId="18" xfId="1" applyFont="1" applyBorder="1" applyAlignment="1">
      <alignment horizontal="center"/>
    </xf>
    <xf numFmtId="0" fontId="18" fillId="33" borderId="17" xfId="0" applyFont="1" applyFill="1" applyBorder="1" applyAlignment="1">
      <alignment horizontal="right" wrapText="1"/>
    </xf>
    <xf numFmtId="3" fontId="18" fillId="33" borderId="19" xfId="0" applyNumberFormat="1" applyFont="1" applyFill="1" applyBorder="1" applyAlignment="1">
      <alignment horizontal="right" wrapText="1"/>
    </xf>
    <xf numFmtId="0" fontId="21" fillId="0" borderId="0" xfId="0" applyFont="1" applyAlignment="1">
      <alignment horizontal="justify" vertical="justify" wrapText="1"/>
    </xf>
    <xf numFmtId="165" fontId="27" fillId="0" borderId="18" xfId="0" applyNumberFormat="1" applyFont="1" applyBorder="1"/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ta" xfId="16" builtinId="10" customBuiltin="1"/>
    <cellStyle name="Porcentagem" xfId="1" builtinId="5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781050</xdr:colOff>
          <xdr:row>1</xdr:row>
          <xdr:rowOff>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D19"/>
  <sheetViews>
    <sheetView showGridLines="0" tabSelected="1" zoomScale="85" zoomScaleNormal="85" workbookViewId="0">
      <selection activeCell="B6" sqref="B6"/>
    </sheetView>
  </sheetViews>
  <sheetFormatPr defaultRowHeight="15" x14ac:dyDescent="0.25"/>
  <cols>
    <col min="1" max="1" width="9.140625" style="12"/>
    <col min="2" max="2" width="75.85546875" style="12" customWidth="1"/>
    <col min="3" max="3" width="23.28515625" style="12" bestFit="1" customWidth="1"/>
    <col min="4" max="4" width="21.28515625" style="12" bestFit="1" customWidth="1"/>
    <col min="5" max="16384" width="9.140625" style="12"/>
  </cols>
  <sheetData>
    <row r="2" spans="2:4" ht="18" x14ac:dyDescent="0.25">
      <c r="B2" s="9" t="s">
        <v>105</v>
      </c>
    </row>
    <row r="3" spans="2:4" ht="18" x14ac:dyDescent="0.25">
      <c r="B3" s="23" t="s">
        <v>99</v>
      </c>
      <c r="C3" s="24" t="s">
        <v>106</v>
      </c>
      <c r="D3" s="24" t="s">
        <v>101</v>
      </c>
    </row>
    <row r="4" spans="2:4" ht="18" x14ac:dyDescent="0.25">
      <c r="B4" s="25" t="s">
        <v>80</v>
      </c>
      <c r="C4" s="32">
        <f>1152352375/1000</f>
        <v>1152352.375</v>
      </c>
      <c r="D4" s="26">
        <f>C4/$C$18</f>
        <v>0.42187035872287715</v>
      </c>
    </row>
    <row r="5" spans="2:4" ht="18" x14ac:dyDescent="0.25">
      <c r="B5" s="25" t="s">
        <v>60</v>
      </c>
      <c r="C5" s="32">
        <f>408339577/1000</f>
        <v>408339.57699999999</v>
      </c>
      <c r="D5" s="26">
        <f t="shared" ref="D5:D18" si="0">C5/$C$18</f>
        <v>0.14949104767518523</v>
      </c>
    </row>
    <row r="6" spans="2:4" ht="18" x14ac:dyDescent="0.25">
      <c r="B6" s="25" t="s">
        <v>78</v>
      </c>
      <c r="C6" s="32">
        <f>330768046/1000</f>
        <v>330768.04599999997</v>
      </c>
      <c r="D6" s="26">
        <f t="shared" si="0"/>
        <v>0.12109250368845303</v>
      </c>
    </row>
    <row r="7" spans="2:4" ht="18" x14ac:dyDescent="0.25">
      <c r="B7" s="25" t="s">
        <v>27</v>
      </c>
      <c r="C7" s="32">
        <f>284090440/1000</f>
        <v>284090.44</v>
      </c>
      <c r="D7" s="26">
        <f t="shared" si="0"/>
        <v>0.10400406892252902</v>
      </c>
    </row>
    <row r="8" spans="2:4" ht="18" x14ac:dyDescent="0.25">
      <c r="B8" s="25" t="s">
        <v>39</v>
      </c>
      <c r="C8" s="32">
        <f>239803310/1000</f>
        <v>239803.31</v>
      </c>
      <c r="D8" s="26">
        <f t="shared" si="0"/>
        <v>8.7790775293567047E-2</v>
      </c>
    </row>
    <row r="9" spans="2:4" ht="18" x14ac:dyDescent="0.25">
      <c r="B9" s="25" t="s">
        <v>31</v>
      </c>
      <c r="C9" s="32">
        <f>117958542/1000</f>
        <v>117958.542</v>
      </c>
      <c r="D9" s="26">
        <f t="shared" si="0"/>
        <v>4.3184023834695155E-2</v>
      </c>
    </row>
    <row r="10" spans="2:4" ht="18" x14ac:dyDescent="0.25">
      <c r="B10" s="25" t="s">
        <v>62</v>
      </c>
      <c r="C10" s="32">
        <f>104935816/1000</f>
        <v>104935.81600000001</v>
      </c>
      <c r="D10" s="26">
        <f t="shared" si="0"/>
        <v>3.8416469909039616E-2</v>
      </c>
    </row>
    <row r="11" spans="2:4" ht="18" x14ac:dyDescent="0.25">
      <c r="B11" s="25" t="s">
        <v>23</v>
      </c>
      <c r="C11" s="32">
        <f>39421238/1000</f>
        <v>39421.237999999998</v>
      </c>
      <c r="D11" s="26">
        <f t="shared" si="0"/>
        <v>1.4431915251929701E-2</v>
      </c>
    </row>
    <row r="12" spans="2:4" ht="18" x14ac:dyDescent="0.25">
      <c r="B12" s="25" t="s">
        <v>70</v>
      </c>
      <c r="C12" s="32">
        <f>26867379/1000</f>
        <v>26867.379000000001</v>
      </c>
      <c r="D12" s="26">
        <f t="shared" si="0"/>
        <v>9.8360111564602774E-3</v>
      </c>
    </row>
    <row r="13" spans="2:4" ht="18" x14ac:dyDescent="0.25">
      <c r="B13" s="25" t="s">
        <v>68</v>
      </c>
      <c r="C13" s="32">
        <f>18816980/1000</f>
        <v>18816.98</v>
      </c>
      <c r="D13" s="26">
        <f t="shared" si="0"/>
        <v>6.8888009214032337E-3</v>
      </c>
    </row>
    <row r="14" spans="2:4" ht="18" x14ac:dyDescent="0.25">
      <c r="B14" s="25" t="s">
        <v>64</v>
      </c>
      <c r="C14" s="32">
        <f>8013919/1000</f>
        <v>8013.9189999999999</v>
      </c>
      <c r="D14" s="26">
        <f t="shared" si="0"/>
        <v>2.9338550921163163E-3</v>
      </c>
    </row>
    <row r="15" spans="2:4" ht="18" x14ac:dyDescent="0.25">
      <c r="B15" s="25" t="s">
        <v>66</v>
      </c>
      <c r="C15" s="32">
        <f>174564/1000</f>
        <v>174.56399999999999</v>
      </c>
      <c r="D15" s="26">
        <f t="shared" si="0"/>
        <v>6.3906994854851E-5</v>
      </c>
    </row>
    <row r="16" spans="2:4" ht="18" x14ac:dyDescent="0.25">
      <c r="B16" s="25" t="s">
        <v>76</v>
      </c>
      <c r="C16" s="32">
        <f>16936/1000</f>
        <v>16.936</v>
      </c>
      <c r="D16" s="26">
        <f t="shared" si="0"/>
        <v>6.2001836854205709E-6</v>
      </c>
    </row>
    <row r="17" spans="2:4" ht="18" x14ac:dyDescent="0.25">
      <c r="B17" s="25" t="s">
        <v>56</v>
      </c>
      <c r="C17" s="32">
        <f>-27145/1000</f>
        <v>-27.145</v>
      </c>
      <c r="D17" s="26">
        <f t="shared" si="0"/>
        <v>-9.9376467962176064E-6</v>
      </c>
    </row>
    <row r="18" spans="2:4" ht="18" x14ac:dyDescent="0.25">
      <c r="B18" s="23" t="s">
        <v>107</v>
      </c>
      <c r="C18" s="27">
        <f>SUM(C4:C17)</f>
        <v>2731531.9770000004</v>
      </c>
      <c r="D18" s="28">
        <f t="shared" si="0"/>
        <v>1</v>
      </c>
    </row>
    <row r="19" spans="2:4" ht="17.25" customHeight="1" x14ac:dyDescent="0.3">
      <c r="B19" s="22" t="s">
        <v>100</v>
      </c>
      <c r="C19" s="8"/>
      <c r="D19" s="2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>
    <tabColor rgb="FF92D050"/>
  </sheetPr>
  <dimension ref="A2:T49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 x14ac:dyDescent="0.25"/>
  <cols>
    <col min="1" max="1" width="14" style="12" customWidth="1"/>
    <col min="2" max="2" width="60.140625" style="12" customWidth="1"/>
    <col min="3" max="3" width="14.5703125" style="12" bestFit="1" customWidth="1"/>
    <col min="4" max="4" width="34.42578125" style="12" bestFit="1" customWidth="1"/>
    <col min="5" max="5" width="16" style="12" bestFit="1" customWidth="1"/>
    <col min="6" max="6" width="15" style="12" bestFit="1" customWidth="1"/>
    <col min="7" max="7" width="16" style="12" bestFit="1" customWidth="1"/>
    <col min="8" max="8" width="14.85546875" style="12" bestFit="1" customWidth="1"/>
    <col min="9" max="9" width="23.7109375" style="12" bestFit="1" customWidth="1"/>
    <col min="10" max="10" width="19.28515625" style="12" bestFit="1" customWidth="1"/>
    <col min="11" max="11" width="15.28515625" style="12" bestFit="1" customWidth="1"/>
    <col min="12" max="12" width="17.28515625" style="12" bestFit="1" customWidth="1"/>
    <col min="13" max="13" width="22.85546875" style="12" bestFit="1" customWidth="1"/>
    <col min="14" max="14" width="23.42578125" style="12" bestFit="1" customWidth="1"/>
    <col min="15" max="15" width="36.5703125" style="12" bestFit="1" customWidth="1"/>
    <col min="16" max="16" width="18" style="12" bestFit="1" customWidth="1"/>
    <col min="17" max="17" width="14.28515625" style="12" bestFit="1" customWidth="1"/>
    <col min="18" max="18" width="12.7109375" style="12" bestFit="1" customWidth="1"/>
    <col min="19" max="19" width="17.28515625" style="12" bestFit="1" customWidth="1"/>
    <col min="20" max="20" width="20.42578125" style="12" bestFit="1" customWidth="1"/>
    <col min="21" max="16384" width="9.140625" style="12"/>
  </cols>
  <sheetData>
    <row r="2" spans="1:20" x14ac:dyDescent="0.25">
      <c r="A2" s="13" t="s">
        <v>0</v>
      </c>
    </row>
    <row r="4" spans="1:20" x14ac:dyDescent="0.25">
      <c r="A4" s="12" t="s">
        <v>1</v>
      </c>
    </row>
    <row r="5" spans="1:20" ht="15.75" thickBot="1" x14ac:dyDescent="0.3"/>
    <row r="6" spans="1:20" ht="30" x14ac:dyDescent="0.25">
      <c r="A6" s="14" t="s">
        <v>2</v>
      </c>
      <c r="B6" s="15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  <c r="L6" s="15" t="s">
        <v>13</v>
      </c>
      <c r="M6" s="15" t="s">
        <v>14</v>
      </c>
      <c r="N6" s="15" t="s">
        <v>15</v>
      </c>
      <c r="O6" s="15" t="s">
        <v>16</v>
      </c>
      <c r="P6" s="15" t="s">
        <v>17</v>
      </c>
      <c r="Q6" s="15" t="s">
        <v>18</v>
      </c>
      <c r="R6" s="15" t="s">
        <v>19</v>
      </c>
      <c r="S6" s="15" t="s">
        <v>20</v>
      </c>
      <c r="T6" s="16" t="s">
        <v>21</v>
      </c>
    </row>
    <row r="7" spans="1:20" s="2" customFormat="1" x14ac:dyDescent="0.25">
      <c r="A7" s="11" t="s">
        <v>79</v>
      </c>
      <c r="B7" s="10" t="s">
        <v>80</v>
      </c>
      <c r="C7" s="7">
        <v>1152352375</v>
      </c>
      <c r="D7" s="7">
        <v>0</v>
      </c>
      <c r="E7" s="7">
        <v>1152352375</v>
      </c>
      <c r="F7" s="7">
        <v>0</v>
      </c>
      <c r="G7" s="7">
        <v>1152352375</v>
      </c>
      <c r="H7" s="7">
        <v>952764733</v>
      </c>
      <c r="I7" s="7">
        <v>0</v>
      </c>
      <c r="J7" s="7">
        <v>0</v>
      </c>
      <c r="K7" s="7">
        <v>0</v>
      </c>
      <c r="L7" s="7">
        <v>139826718</v>
      </c>
      <c r="M7" s="7">
        <v>0</v>
      </c>
      <c r="N7" s="7">
        <v>0</v>
      </c>
      <c r="O7" s="7">
        <v>0</v>
      </c>
      <c r="P7" s="7">
        <v>714812840</v>
      </c>
      <c r="Q7" s="6">
        <v>0.15</v>
      </c>
      <c r="R7" s="6">
        <v>0</v>
      </c>
      <c r="S7" s="6">
        <v>0</v>
      </c>
      <c r="T7" s="4">
        <v>0</v>
      </c>
    </row>
    <row r="8" spans="1:20" s="2" customFormat="1" x14ac:dyDescent="0.25">
      <c r="A8" s="11" t="s">
        <v>59</v>
      </c>
      <c r="B8" s="10" t="s">
        <v>60</v>
      </c>
      <c r="C8" s="7">
        <v>408339577</v>
      </c>
      <c r="D8" s="7">
        <v>0</v>
      </c>
      <c r="E8" s="7">
        <v>408339577</v>
      </c>
      <c r="F8" s="7">
        <v>0</v>
      </c>
      <c r="G8" s="7">
        <v>408339577</v>
      </c>
      <c r="H8" s="7">
        <v>394537739</v>
      </c>
      <c r="I8" s="7">
        <v>0</v>
      </c>
      <c r="J8" s="7">
        <v>0</v>
      </c>
      <c r="K8" s="7">
        <v>0</v>
      </c>
      <c r="L8" s="7">
        <v>47601177</v>
      </c>
      <c r="M8" s="7">
        <v>0</v>
      </c>
      <c r="N8" s="7">
        <v>0</v>
      </c>
      <c r="O8" s="7">
        <v>0</v>
      </c>
      <c r="P8" s="7">
        <v>272141093</v>
      </c>
      <c r="Q8" s="6">
        <v>0.12</v>
      </c>
      <c r="R8" s="6">
        <v>0</v>
      </c>
      <c r="S8" s="6">
        <v>0</v>
      </c>
      <c r="T8" s="4">
        <v>0</v>
      </c>
    </row>
    <row r="9" spans="1:20" s="2" customFormat="1" x14ac:dyDescent="0.25">
      <c r="A9" s="11" t="s">
        <v>77</v>
      </c>
      <c r="B9" s="10" t="s">
        <v>78</v>
      </c>
      <c r="C9" s="7">
        <v>330768046</v>
      </c>
      <c r="D9" s="7">
        <v>0</v>
      </c>
      <c r="E9" s="7">
        <v>330769037</v>
      </c>
      <c r="F9" s="7">
        <v>0</v>
      </c>
      <c r="G9" s="7">
        <v>330769037</v>
      </c>
      <c r="H9" s="7">
        <v>221028210</v>
      </c>
      <c r="I9" s="7">
        <v>0</v>
      </c>
      <c r="J9" s="7">
        <v>0</v>
      </c>
      <c r="K9" s="7">
        <v>0</v>
      </c>
      <c r="L9" s="7">
        <v>31634335</v>
      </c>
      <c r="M9" s="7">
        <v>0</v>
      </c>
      <c r="N9" s="7">
        <v>0</v>
      </c>
      <c r="O9" s="7">
        <v>0</v>
      </c>
      <c r="P9" s="7">
        <v>138607015</v>
      </c>
      <c r="Q9" s="6">
        <v>0.14000000000000001</v>
      </c>
      <c r="R9" s="6">
        <v>990.73</v>
      </c>
      <c r="S9" s="6">
        <v>0</v>
      </c>
      <c r="T9" s="4">
        <v>0</v>
      </c>
    </row>
    <row r="10" spans="1:20" s="2" customFormat="1" x14ac:dyDescent="0.25">
      <c r="A10" s="11" t="s">
        <v>26</v>
      </c>
      <c r="B10" s="10" t="s">
        <v>27</v>
      </c>
      <c r="C10" s="7">
        <v>284090440</v>
      </c>
      <c r="D10" s="7">
        <v>0</v>
      </c>
      <c r="E10" s="7">
        <v>284038809</v>
      </c>
      <c r="F10" s="7">
        <v>0</v>
      </c>
      <c r="G10" s="7">
        <v>284038809</v>
      </c>
      <c r="H10" s="7">
        <v>220534823</v>
      </c>
      <c r="I10" s="7">
        <v>0</v>
      </c>
      <c r="J10" s="7">
        <v>0</v>
      </c>
      <c r="K10" s="7">
        <v>0</v>
      </c>
      <c r="L10" s="7">
        <v>27752125</v>
      </c>
      <c r="M10" s="7">
        <v>0</v>
      </c>
      <c r="N10" s="7">
        <v>0</v>
      </c>
      <c r="O10" s="7">
        <v>0</v>
      </c>
      <c r="P10" s="7">
        <v>129060332</v>
      </c>
      <c r="Q10" s="6">
        <v>0.13</v>
      </c>
      <c r="R10" s="5">
        <v>-51631.78</v>
      </c>
      <c r="S10" s="6">
        <v>0</v>
      </c>
      <c r="T10" s="4">
        <v>0</v>
      </c>
    </row>
    <row r="11" spans="1:20" s="2" customFormat="1" x14ac:dyDescent="0.25">
      <c r="A11" s="11" t="s">
        <v>38</v>
      </c>
      <c r="B11" s="10" t="s">
        <v>39</v>
      </c>
      <c r="C11" s="7">
        <v>239803310</v>
      </c>
      <c r="D11" s="7">
        <v>0</v>
      </c>
      <c r="E11" s="7">
        <v>140580178</v>
      </c>
      <c r="F11" s="7">
        <v>0</v>
      </c>
      <c r="G11" s="7">
        <v>140580178</v>
      </c>
      <c r="H11" s="7">
        <v>142770078</v>
      </c>
      <c r="I11" s="7">
        <v>0</v>
      </c>
      <c r="J11" s="7">
        <v>0</v>
      </c>
      <c r="K11" s="7">
        <v>0</v>
      </c>
      <c r="L11" s="7">
        <v>29644021</v>
      </c>
      <c r="M11" s="7">
        <v>0</v>
      </c>
      <c r="N11" s="7">
        <v>0</v>
      </c>
      <c r="O11" s="7">
        <v>0</v>
      </c>
      <c r="P11" s="7">
        <v>99434245</v>
      </c>
      <c r="Q11" s="6">
        <v>0.21</v>
      </c>
      <c r="R11" s="5">
        <v>-526274.57999999996</v>
      </c>
      <c r="S11" s="6">
        <v>0</v>
      </c>
      <c r="T11" s="4">
        <v>0</v>
      </c>
    </row>
    <row r="12" spans="1:20" s="2" customFormat="1" x14ac:dyDescent="0.25">
      <c r="A12" s="11" t="s">
        <v>30</v>
      </c>
      <c r="B12" s="10" t="s">
        <v>31</v>
      </c>
      <c r="C12" s="7">
        <v>117958542</v>
      </c>
      <c r="D12" s="7">
        <v>0</v>
      </c>
      <c r="E12" s="7">
        <v>138103762</v>
      </c>
      <c r="F12" s="7">
        <v>0</v>
      </c>
      <c r="G12" s="7">
        <v>138103762</v>
      </c>
      <c r="H12" s="7">
        <v>27187195</v>
      </c>
      <c r="I12" s="7">
        <v>0</v>
      </c>
      <c r="J12" s="7">
        <v>0</v>
      </c>
      <c r="K12" s="7">
        <v>0</v>
      </c>
      <c r="L12" s="7">
        <v>4737791</v>
      </c>
      <c r="M12" s="7">
        <v>0</v>
      </c>
      <c r="N12" s="7">
        <v>0</v>
      </c>
      <c r="O12" s="7">
        <v>0</v>
      </c>
      <c r="P12" s="7">
        <v>20304308</v>
      </c>
      <c r="Q12" s="6">
        <v>0.17</v>
      </c>
      <c r="R12" s="5">
        <v>20145219.170000002</v>
      </c>
      <c r="S12" s="6">
        <v>0</v>
      </c>
      <c r="T12" s="4">
        <v>0</v>
      </c>
    </row>
    <row r="13" spans="1:20" s="2" customFormat="1" x14ac:dyDescent="0.25">
      <c r="A13" s="11" t="s">
        <v>61</v>
      </c>
      <c r="B13" s="10" t="s">
        <v>62</v>
      </c>
      <c r="C13" s="7">
        <v>104935816</v>
      </c>
      <c r="D13" s="7">
        <v>0</v>
      </c>
      <c r="E13" s="7">
        <v>105024854</v>
      </c>
      <c r="F13" s="7">
        <v>0</v>
      </c>
      <c r="G13" s="7">
        <v>105024854</v>
      </c>
      <c r="H13" s="7">
        <v>103208628</v>
      </c>
      <c r="I13" s="7">
        <v>0</v>
      </c>
      <c r="J13" s="7">
        <v>0</v>
      </c>
      <c r="K13" s="7">
        <v>0</v>
      </c>
      <c r="L13" s="7">
        <v>22356495</v>
      </c>
      <c r="M13" s="7">
        <v>0</v>
      </c>
      <c r="N13" s="7">
        <v>0</v>
      </c>
      <c r="O13" s="7">
        <v>0</v>
      </c>
      <c r="P13" s="7">
        <v>57751893</v>
      </c>
      <c r="Q13" s="6">
        <v>0.22</v>
      </c>
      <c r="R13" s="5">
        <v>89038.03</v>
      </c>
      <c r="S13" s="6">
        <v>0</v>
      </c>
      <c r="T13" s="4">
        <v>0</v>
      </c>
    </row>
    <row r="14" spans="1:20" s="2" customFormat="1" x14ac:dyDescent="0.25">
      <c r="A14" s="11" t="s">
        <v>22</v>
      </c>
      <c r="B14" s="10" t="s">
        <v>23</v>
      </c>
      <c r="C14" s="7">
        <v>39421238</v>
      </c>
      <c r="D14" s="7">
        <v>0</v>
      </c>
      <c r="E14" s="7">
        <v>39411541</v>
      </c>
      <c r="F14" s="7">
        <v>0</v>
      </c>
      <c r="G14" s="7">
        <v>39411541</v>
      </c>
      <c r="H14" s="7">
        <v>29780490</v>
      </c>
      <c r="I14" s="7">
        <v>-80469</v>
      </c>
      <c r="J14" s="7">
        <v>0</v>
      </c>
      <c r="K14" s="7">
        <v>0</v>
      </c>
      <c r="L14" s="7">
        <v>4677828</v>
      </c>
      <c r="M14" s="7">
        <v>-259</v>
      </c>
      <c r="N14" s="7">
        <v>0</v>
      </c>
      <c r="O14" s="7">
        <v>0</v>
      </c>
      <c r="P14" s="7">
        <v>17728224</v>
      </c>
      <c r="Q14" s="6">
        <v>0.16</v>
      </c>
      <c r="R14" s="5">
        <v>-9697</v>
      </c>
      <c r="S14" s="6">
        <v>0</v>
      </c>
      <c r="T14" s="4">
        <v>0</v>
      </c>
    </row>
    <row r="15" spans="1:20" s="2" customFormat="1" x14ac:dyDescent="0.25">
      <c r="A15" s="11" t="s">
        <v>69</v>
      </c>
      <c r="B15" s="10" t="s">
        <v>70</v>
      </c>
      <c r="C15" s="7">
        <v>26867379</v>
      </c>
      <c r="D15" s="7">
        <v>0</v>
      </c>
      <c r="E15" s="7">
        <v>26860430</v>
      </c>
      <c r="F15" s="7">
        <v>0</v>
      </c>
      <c r="G15" s="7">
        <v>26860430</v>
      </c>
      <c r="H15" s="7">
        <v>6053902</v>
      </c>
      <c r="I15" s="7">
        <v>0</v>
      </c>
      <c r="J15" s="7">
        <v>0</v>
      </c>
      <c r="K15" s="7">
        <v>0</v>
      </c>
      <c r="L15" s="7">
        <v>708763</v>
      </c>
      <c r="M15" s="7">
        <v>0</v>
      </c>
      <c r="N15" s="7">
        <v>0</v>
      </c>
      <c r="O15" s="7">
        <v>0</v>
      </c>
      <c r="P15" s="7">
        <v>3667307</v>
      </c>
      <c r="Q15" s="6">
        <v>0.12</v>
      </c>
      <c r="R15" s="5">
        <v>-6948.62</v>
      </c>
      <c r="S15" s="6">
        <v>0</v>
      </c>
      <c r="T15" s="4">
        <v>0</v>
      </c>
    </row>
    <row r="16" spans="1:20" s="2" customFormat="1" x14ac:dyDescent="0.25">
      <c r="A16" s="11" t="s">
        <v>67</v>
      </c>
      <c r="B16" s="10" t="s">
        <v>68</v>
      </c>
      <c r="C16" s="7">
        <v>18816980</v>
      </c>
      <c r="D16" s="7">
        <v>0</v>
      </c>
      <c r="E16" s="7">
        <v>18486980</v>
      </c>
      <c r="F16" s="7">
        <v>0</v>
      </c>
      <c r="G16" s="7">
        <v>18486980</v>
      </c>
      <c r="H16" s="7">
        <v>14469843</v>
      </c>
      <c r="I16" s="7">
        <v>0</v>
      </c>
      <c r="J16" s="7">
        <v>0</v>
      </c>
      <c r="K16" s="7">
        <v>0</v>
      </c>
      <c r="L16" s="7">
        <v>2706253</v>
      </c>
      <c r="M16" s="7">
        <v>0</v>
      </c>
      <c r="N16" s="7">
        <v>0</v>
      </c>
      <c r="O16" s="7">
        <v>0</v>
      </c>
      <c r="P16" s="7">
        <v>7330574</v>
      </c>
      <c r="Q16" s="6">
        <v>0.19</v>
      </c>
      <c r="R16" s="5">
        <v>-330000</v>
      </c>
      <c r="S16" s="6">
        <v>0</v>
      </c>
      <c r="T16" s="4">
        <v>0</v>
      </c>
    </row>
    <row r="17" spans="1:20" s="2" customFormat="1" x14ac:dyDescent="0.25">
      <c r="A17" s="11" t="s">
        <v>63</v>
      </c>
      <c r="B17" s="10" t="s">
        <v>64</v>
      </c>
      <c r="C17" s="7">
        <v>8013919</v>
      </c>
      <c r="D17" s="7">
        <v>0</v>
      </c>
      <c r="E17" s="7">
        <v>7782803</v>
      </c>
      <c r="F17" s="7">
        <v>0</v>
      </c>
      <c r="G17" s="7">
        <v>7782803</v>
      </c>
      <c r="H17" s="7">
        <v>10674035</v>
      </c>
      <c r="I17" s="7">
        <v>0</v>
      </c>
      <c r="J17" s="7">
        <v>0</v>
      </c>
      <c r="K17" s="7">
        <v>0</v>
      </c>
      <c r="L17" s="7">
        <v>2038003</v>
      </c>
      <c r="M17" s="7">
        <v>0</v>
      </c>
      <c r="N17" s="7">
        <v>0</v>
      </c>
      <c r="O17" s="7">
        <v>0</v>
      </c>
      <c r="P17" s="7">
        <v>8376212</v>
      </c>
      <c r="Q17" s="6">
        <v>0.19</v>
      </c>
      <c r="R17" s="5">
        <v>-1072254.03</v>
      </c>
      <c r="S17" s="6">
        <v>0</v>
      </c>
      <c r="T17" s="4">
        <v>0</v>
      </c>
    </row>
    <row r="18" spans="1:20" s="2" customFormat="1" x14ac:dyDescent="0.25">
      <c r="A18" s="11" t="s">
        <v>65</v>
      </c>
      <c r="B18" s="10" t="s">
        <v>66</v>
      </c>
      <c r="C18" s="7">
        <v>174564</v>
      </c>
      <c r="D18" s="7">
        <v>0</v>
      </c>
      <c r="E18" s="7">
        <v>177765</v>
      </c>
      <c r="F18" s="7">
        <v>0</v>
      </c>
      <c r="G18" s="7">
        <v>178378</v>
      </c>
      <c r="H18" s="7">
        <v>4503905</v>
      </c>
      <c r="I18" s="7">
        <v>0</v>
      </c>
      <c r="J18" s="7">
        <v>0</v>
      </c>
      <c r="K18" s="7">
        <v>0</v>
      </c>
      <c r="L18" s="7">
        <v>151041</v>
      </c>
      <c r="M18" s="7">
        <v>0</v>
      </c>
      <c r="N18" s="7">
        <v>0</v>
      </c>
      <c r="O18" s="7">
        <v>0</v>
      </c>
      <c r="P18" s="7">
        <v>2603233</v>
      </c>
      <c r="Q18" s="6">
        <v>0.03</v>
      </c>
      <c r="R18" s="5">
        <v>3201.53</v>
      </c>
      <c r="S18" s="6">
        <v>0</v>
      </c>
      <c r="T18" s="4">
        <v>0</v>
      </c>
    </row>
    <row r="19" spans="1:20" s="2" customFormat="1" x14ac:dyDescent="0.25">
      <c r="A19" s="11" t="s">
        <v>75</v>
      </c>
      <c r="B19" s="10" t="s">
        <v>76</v>
      </c>
      <c r="C19" s="7">
        <v>16936</v>
      </c>
      <c r="D19" s="7">
        <v>0</v>
      </c>
      <c r="E19" s="7">
        <v>16701</v>
      </c>
      <c r="F19" s="7">
        <v>0</v>
      </c>
      <c r="G19" s="7">
        <v>16701</v>
      </c>
      <c r="H19" s="7">
        <v>2311950</v>
      </c>
      <c r="I19" s="7">
        <v>0</v>
      </c>
      <c r="J19" s="7">
        <v>0</v>
      </c>
      <c r="K19" s="7">
        <v>0</v>
      </c>
      <c r="L19" s="7">
        <v>418878</v>
      </c>
      <c r="M19" s="7">
        <v>0</v>
      </c>
      <c r="N19" s="7">
        <v>0</v>
      </c>
      <c r="O19" s="7">
        <v>0</v>
      </c>
      <c r="P19" s="7">
        <v>1568178</v>
      </c>
      <c r="Q19" s="6">
        <v>0.18</v>
      </c>
      <c r="R19" s="6">
        <v>-234.84</v>
      </c>
      <c r="S19" s="6">
        <v>0</v>
      </c>
      <c r="T19" s="4">
        <v>0</v>
      </c>
    </row>
    <row r="20" spans="1:20" s="2" customFormat="1" x14ac:dyDescent="0.25">
      <c r="A20" s="11" t="s">
        <v>24</v>
      </c>
      <c r="B20" s="10" t="s">
        <v>25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6">
        <v>0</v>
      </c>
      <c r="R20" s="6">
        <v>0</v>
      </c>
      <c r="S20" s="6">
        <v>0</v>
      </c>
      <c r="T20" s="4">
        <v>0</v>
      </c>
    </row>
    <row r="21" spans="1:20" s="2" customFormat="1" x14ac:dyDescent="0.25">
      <c r="A21" s="11" t="s">
        <v>28</v>
      </c>
      <c r="B21" s="10" t="s">
        <v>29</v>
      </c>
      <c r="C21" s="7">
        <v>0</v>
      </c>
      <c r="D21" s="7">
        <v>0</v>
      </c>
      <c r="E21" s="7">
        <v>91542486</v>
      </c>
      <c r="F21" s="7">
        <v>0</v>
      </c>
      <c r="G21" s="7">
        <v>91542486</v>
      </c>
      <c r="H21" s="7">
        <v>245889744</v>
      </c>
      <c r="I21" s="7">
        <v>0</v>
      </c>
      <c r="J21" s="7">
        <v>0</v>
      </c>
      <c r="K21" s="7">
        <v>0</v>
      </c>
      <c r="L21" s="7">
        <v>31044612</v>
      </c>
      <c r="M21" s="7">
        <v>0</v>
      </c>
      <c r="N21" s="7">
        <v>0</v>
      </c>
      <c r="O21" s="7">
        <v>0</v>
      </c>
      <c r="P21" s="7">
        <v>496489448</v>
      </c>
      <c r="Q21" s="6">
        <v>0.13</v>
      </c>
      <c r="R21" s="5">
        <v>-389774.89</v>
      </c>
      <c r="S21" s="6">
        <v>0</v>
      </c>
      <c r="T21" s="4">
        <v>0</v>
      </c>
    </row>
    <row r="22" spans="1:20" s="2" customFormat="1" x14ac:dyDescent="0.25">
      <c r="A22" s="11" t="s">
        <v>32</v>
      </c>
      <c r="B22" s="10" t="s">
        <v>33</v>
      </c>
      <c r="C22" s="7">
        <v>0</v>
      </c>
      <c r="D22" s="7">
        <v>0</v>
      </c>
      <c r="E22" s="7">
        <v>17587293</v>
      </c>
      <c r="F22" s="7">
        <v>0</v>
      </c>
      <c r="G22" s="7">
        <v>17587293</v>
      </c>
      <c r="H22" s="7">
        <v>26020478</v>
      </c>
      <c r="I22" s="7">
        <v>0</v>
      </c>
      <c r="J22" s="7">
        <v>0</v>
      </c>
      <c r="K22" s="7">
        <v>0</v>
      </c>
      <c r="L22" s="7">
        <v>9311066</v>
      </c>
      <c r="M22" s="7">
        <v>-2283</v>
      </c>
      <c r="N22" s="7">
        <v>0</v>
      </c>
      <c r="O22" s="7">
        <v>0</v>
      </c>
      <c r="P22" s="7">
        <v>12277915</v>
      </c>
      <c r="Q22" s="6">
        <v>0.36</v>
      </c>
      <c r="R22" s="5">
        <v>568992.64</v>
      </c>
      <c r="S22" s="6">
        <v>0</v>
      </c>
      <c r="T22" s="4">
        <v>0</v>
      </c>
    </row>
    <row r="23" spans="1:20" s="2" customFormat="1" x14ac:dyDescent="0.25">
      <c r="A23" s="11" t="s">
        <v>34</v>
      </c>
      <c r="B23" s="10" t="s">
        <v>35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6">
        <v>0</v>
      </c>
      <c r="R23" s="6">
        <v>0</v>
      </c>
      <c r="S23" s="6">
        <v>0</v>
      </c>
      <c r="T23" s="4">
        <v>0</v>
      </c>
    </row>
    <row r="24" spans="1:20" s="2" customFormat="1" x14ac:dyDescent="0.25">
      <c r="A24" s="11" t="s">
        <v>36</v>
      </c>
      <c r="B24" s="10" t="s">
        <v>37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6">
        <v>0</v>
      </c>
      <c r="R24" s="6">
        <v>0</v>
      </c>
      <c r="S24" s="6">
        <v>0</v>
      </c>
      <c r="T24" s="4">
        <v>0</v>
      </c>
    </row>
    <row r="25" spans="1:20" s="2" customFormat="1" x14ac:dyDescent="0.25">
      <c r="A25" s="11" t="s">
        <v>40</v>
      </c>
      <c r="B25" s="10" t="s">
        <v>41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6">
        <v>0</v>
      </c>
      <c r="R25" s="6">
        <v>0</v>
      </c>
      <c r="S25" s="6">
        <v>0</v>
      </c>
      <c r="T25" s="4">
        <v>0</v>
      </c>
    </row>
    <row r="26" spans="1:20" s="2" customFormat="1" x14ac:dyDescent="0.25">
      <c r="A26" s="11" t="s">
        <v>42</v>
      </c>
      <c r="B26" s="10" t="s">
        <v>102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-51</v>
      </c>
      <c r="I26" s="7">
        <v>0</v>
      </c>
      <c r="J26" s="7">
        <v>0</v>
      </c>
      <c r="K26" s="7">
        <v>0</v>
      </c>
      <c r="L26" s="7">
        <v>-8601</v>
      </c>
      <c r="M26" s="7">
        <v>0</v>
      </c>
      <c r="N26" s="7">
        <v>0</v>
      </c>
      <c r="O26" s="7">
        <v>0</v>
      </c>
      <c r="P26" s="7">
        <v>-31</v>
      </c>
      <c r="Q26" s="6">
        <v>168.98</v>
      </c>
      <c r="R26" s="6">
        <v>0</v>
      </c>
      <c r="S26" s="6">
        <v>0</v>
      </c>
      <c r="T26" s="4">
        <v>0</v>
      </c>
    </row>
    <row r="27" spans="1:20" s="2" customFormat="1" x14ac:dyDescent="0.25">
      <c r="A27" s="11" t="s">
        <v>43</v>
      </c>
      <c r="B27" s="10" t="s">
        <v>44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6">
        <v>0</v>
      </c>
      <c r="R27" s="6">
        <v>0</v>
      </c>
      <c r="S27" s="6">
        <v>0</v>
      </c>
      <c r="T27" s="4">
        <v>0</v>
      </c>
    </row>
    <row r="28" spans="1:20" s="2" customFormat="1" x14ac:dyDescent="0.25">
      <c r="A28" s="11" t="s">
        <v>45</v>
      </c>
      <c r="B28" s="10" t="s">
        <v>46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6">
        <v>0</v>
      </c>
      <c r="R28" s="6">
        <v>0</v>
      </c>
      <c r="S28" s="6">
        <v>0</v>
      </c>
      <c r="T28" s="4">
        <v>0</v>
      </c>
    </row>
    <row r="29" spans="1:20" s="2" customFormat="1" x14ac:dyDescent="0.25">
      <c r="A29" s="11" t="s">
        <v>47</v>
      </c>
      <c r="B29" s="10" t="s">
        <v>48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6">
        <v>0</v>
      </c>
      <c r="R29" s="6">
        <v>0</v>
      </c>
      <c r="S29" s="6">
        <v>0</v>
      </c>
      <c r="T29" s="4">
        <v>0</v>
      </c>
    </row>
    <row r="30" spans="1:20" s="2" customFormat="1" x14ac:dyDescent="0.25">
      <c r="A30" s="11" t="s">
        <v>49</v>
      </c>
      <c r="B30" s="10" t="s">
        <v>50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6">
        <v>0</v>
      </c>
      <c r="R30" s="6">
        <v>0</v>
      </c>
      <c r="S30" s="6">
        <v>0</v>
      </c>
      <c r="T30" s="4">
        <v>0</v>
      </c>
    </row>
    <row r="31" spans="1:20" s="2" customFormat="1" x14ac:dyDescent="0.25">
      <c r="A31" s="11" t="s">
        <v>51</v>
      </c>
      <c r="B31" s="10" t="s">
        <v>52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6">
        <v>0</v>
      </c>
      <c r="R31" s="6">
        <v>0</v>
      </c>
      <c r="S31" s="6">
        <v>0</v>
      </c>
      <c r="T31" s="4">
        <v>0</v>
      </c>
    </row>
    <row r="32" spans="1:20" s="2" customFormat="1" x14ac:dyDescent="0.25">
      <c r="A32" s="11" t="s">
        <v>53</v>
      </c>
      <c r="B32" s="10" t="s">
        <v>54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6">
        <v>0</v>
      </c>
      <c r="R32" s="6">
        <v>0</v>
      </c>
      <c r="S32" s="6">
        <v>0</v>
      </c>
      <c r="T32" s="4">
        <v>0</v>
      </c>
    </row>
    <row r="33" spans="1:20" s="2" customFormat="1" x14ac:dyDescent="0.25">
      <c r="A33" s="11" t="s">
        <v>57</v>
      </c>
      <c r="B33" s="10" t="s">
        <v>58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6">
        <v>0</v>
      </c>
      <c r="R33" s="6">
        <v>0</v>
      </c>
      <c r="S33" s="6">
        <v>0</v>
      </c>
      <c r="T33" s="4">
        <v>0</v>
      </c>
    </row>
    <row r="34" spans="1:20" s="2" customFormat="1" x14ac:dyDescent="0.25">
      <c r="A34" s="11" t="s">
        <v>103</v>
      </c>
      <c r="B34" s="10" t="s">
        <v>104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6">
        <v>0</v>
      </c>
      <c r="R34" s="6">
        <v>0</v>
      </c>
      <c r="S34" s="6">
        <v>0</v>
      </c>
      <c r="T34" s="4">
        <v>0</v>
      </c>
    </row>
    <row r="35" spans="1:20" s="2" customFormat="1" x14ac:dyDescent="0.25">
      <c r="A35" s="11" t="s">
        <v>71</v>
      </c>
      <c r="B35" s="10" t="s">
        <v>72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6">
        <v>0</v>
      </c>
      <c r="R35" s="6">
        <v>0</v>
      </c>
      <c r="S35" s="6">
        <v>0</v>
      </c>
      <c r="T35" s="4">
        <v>0</v>
      </c>
    </row>
    <row r="36" spans="1:20" s="2" customFormat="1" x14ac:dyDescent="0.25">
      <c r="A36" s="11" t="s">
        <v>73</v>
      </c>
      <c r="B36" s="10" t="s">
        <v>74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6">
        <v>0</v>
      </c>
      <c r="R36" s="6">
        <v>0</v>
      </c>
      <c r="S36" s="6">
        <v>0</v>
      </c>
      <c r="T36" s="4">
        <v>0</v>
      </c>
    </row>
    <row r="37" spans="1:20" s="2" customFormat="1" x14ac:dyDescent="0.25">
      <c r="A37" s="11" t="s">
        <v>55</v>
      </c>
      <c r="B37" s="10" t="s">
        <v>56</v>
      </c>
      <c r="C37" s="7">
        <v>-27145</v>
      </c>
      <c r="D37" s="7">
        <v>0</v>
      </c>
      <c r="E37" s="7">
        <v>-34145</v>
      </c>
      <c r="F37" s="7">
        <v>0</v>
      </c>
      <c r="G37" s="7">
        <v>-34145</v>
      </c>
      <c r="H37" s="7">
        <v>280563607</v>
      </c>
      <c r="I37" s="7">
        <v>0</v>
      </c>
      <c r="J37" s="7">
        <v>0</v>
      </c>
      <c r="K37" s="7">
        <v>0</v>
      </c>
      <c r="L37" s="7">
        <v>44937843</v>
      </c>
      <c r="M37" s="7">
        <v>0</v>
      </c>
      <c r="N37" s="7">
        <v>0</v>
      </c>
      <c r="O37" s="7">
        <v>0</v>
      </c>
      <c r="P37" s="7">
        <v>174090841</v>
      </c>
      <c r="Q37" s="6">
        <v>0.16</v>
      </c>
      <c r="R37" s="5">
        <v>-7000</v>
      </c>
      <c r="S37" s="6">
        <v>0</v>
      </c>
      <c r="T37" s="4">
        <v>0</v>
      </c>
    </row>
    <row r="38" spans="1:20" ht="15.75" thickBot="1" x14ac:dyDescent="0.3">
      <c r="A38" s="17"/>
      <c r="B38" s="18" t="s">
        <v>81</v>
      </c>
      <c r="C38" s="19">
        <v>2731531978</v>
      </c>
      <c r="D38" s="19">
        <v>0</v>
      </c>
      <c r="E38" s="19">
        <v>2761040447</v>
      </c>
      <c r="F38" s="19">
        <v>0</v>
      </c>
      <c r="G38" s="19">
        <v>2761041060</v>
      </c>
      <c r="H38" s="19">
        <v>2682299309</v>
      </c>
      <c r="I38" s="19">
        <v>-80469</v>
      </c>
      <c r="J38" s="19">
        <v>0</v>
      </c>
      <c r="K38" s="19">
        <v>0</v>
      </c>
      <c r="L38" s="19">
        <v>399538349</v>
      </c>
      <c r="M38" s="19">
        <v>-2542</v>
      </c>
      <c r="N38" s="19">
        <v>0</v>
      </c>
      <c r="O38" s="19">
        <v>0</v>
      </c>
      <c r="P38" s="19">
        <v>2156243626</v>
      </c>
      <c r="Q38" s="29">
        <v>0.15</v>
      </c>
      <c r="R38" s="19">
        <v>18413626</v>
      </c>
      <c r="S38" s="19">
        <v>0</v>
      </c>
      <c r="T38" s="30">
        <v>0</v>
      </c>
    </row>
    <row r="41" spans="1:20" ht="30" x14ac:dyDescent="0.25">
      <c r="A41" s="20" t="s">
        <v>82</v>
      </c>
      <c r="B41" s="20" t="s">
        <v>83</v>
      </c>
    </row>
    <row r="42" spans="1:20" ht="30" x14ac:dyDescent="0.25">
      <c r="A42" s="20" t="s">
        <v>84</v>
      </c>
      <c r="B42" s="20">
        <v>195</v>
      </c>
    </row>
    <row r="43" spans="1:20" x14ac:dyDescent="0.25">
      <c r="A43" s="20" t="s">
        <v>85</v>
      </c>
      <c r="B43" s="20">
        <v>201701</v>
      </c>
    </row>
    <row r="44" spans="1:20" x14ac:dyDescent="0.25">
      <c r="A44" s="20" t="s">
        <v>86</v>
      </c>
      <c r="B44" s="20">
        <v>201712</v>
      </c>
    </row>
    <row r="46" spans="1:20" x14ac:dyDescent="0.25">
      <c r="A46" s="12" t="s">
        <v>87</v>
      </c>
    </row>
    <row r="47" spans="1:20" x14ac:dyDescent="0.25">
      <c r="A47" s="12" t="s">
        <v>88</v>
      </c>
    </row>
    <row r="48" spans="1:20" x14ac:dyDescent="0.25">
      <c r="A48" s="12" t="s">
        <v>89</v>
      </c>
    </row>
    <row r="49" spans="1:1" x14ac:dyDescent="0.25">
      <c r="A49" s="12" t="s">
        <v>90</v>
      </c>
    </row>
  </sheetData>
  <sortState ref="A7:T37">
    <sortCondition descending="1" ref="C7:C37"/>
  </sortState>
  <pageMargins left="0.78740157499999996" right="0.78740157499999996" top="0.984251969" bottom="0.984251969" header="0.4921259845" footer="0.4921259845"/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781050</xdr:colOff>
                <xdr:row>1</xdr:row>
                <xdr:rowOff>0</xdr:rowOff>
              </to>
            </anchor>
          </controlPr>
        </control>
      </mc:Choice>
      <mc:Fallback>
        <control shapeId="1025" r:id="rId3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1"/>
  <sheetViews>
    <sheetView showGridLines="0" zoomScale="85" zoomScaleNormal="85" workbookViewId="0">
      <selection activeCell="A8" sqref="A8:U9"/>
    </sheetView>
  </sheetViews>
  <sheetFormatPr defaultRowHeight="15" x14ac:dyDescent="0.25"/>
  <cols>
    <col min="1" max="16384" width="9.140625" style="12"/>
  </cols>
  <sheetData>
    <row r="1" spans="1:21" ht="26.25" x14ac:dyDescent="0.4">
      <c r="A1" s="3" t="s">
        <v>91</v>
      </c>
    </row>
    <row r="3" spans="1:21" ht="18.75" x14ac:dyDescent="0.3">
      <c r="A3" s="1" t="s">
        <v>92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x14ac:dyDescent="0.3">
      <c r="A4" s="1" t="s">
        <v>93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.75" x14ac:dyDescent="0.3">
      <c r="A5" s="1" t="s">
        <v>94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8.75" x14ac:dyDescent="0.3">
      <c r="A6" s="1" t="s">
        <v>95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.75" x14ac:dyDescent="0.3">
      <c r="A7" s="1" t="s">
        <v>96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75" customHeight="1" x14ac:dyDescent="0.25">
      <c r="A8" s="31" t="s">
        <v>97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ht="18.7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ht="18.75" customHeight="1" x14ac:dyDescent="0.25">
      <c r="A10" s="31" t="s">
        <v>98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 ht="18.7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</sheetData>
  <mergeCells count="2">
    <mergeCell ref="A8:U9"/>
    <mergeCell ref="A10:U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Mkt Share 2017</vt:lpstr>
      <vt:lpstr>PR_SIN_2017</vt:lpstr>
      <vt:lpstr>Conceitos-Campos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Sacucci</dc:creator>
  <cp:lastModifiedBy>Daniel Sacucci</cp:lastModifiedBy>
  <dcterms:created xsi:type="dcterms:W3CDTF">2017-07-06T20:34:08Z</dcterms:created>
  <dcterms:modified xsi:type="dcterms:W3CDTF">2018-02-12T19:55:48Z</dcterms:modified>
</cp:coreProperties>
</file>